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https://d.docs.live.net/38be8f8407d89b83/Documents/Ryan's Documents/Carnegie Mellon/1Fall2020/93-703 Arts Enterprises Management ^0 Structures/Deliverables/Financial Analysis HW/"/>
    </mc:Choice>
  </mc:AlternateContent>
  <xr:revisionPtr revIDLastSave="33" documentId="8_{894E9A40-B4D3-4DBC-B1B5-630AEEBA454E}" xr6:coauthVersionLast="45" xr6:coauthVersionMax="45" xr10:uidLastSave="{296606D9-AC22-4802-B13B-79FF36EE588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1" l="1"/>
  <c r="E28" i="1"/>
  <c r="E27" i="1"/>
  <c r="E26" i="1"/>
  <c r="E22" i="1"/>
  <c r="E21" i="1"/>
  <c r="E20" i="1"/>
  <c r="E19" i="1"/>
  <c r="E18" i="1"/>
  <c r="E17" i="1"/>
  <c r="E16" i="1"/>
  <c r="E15" i="1"/>
  <c r="E14" i="1"/>
  <c r="E24" i="1"/>
  <c r="E12" i="1"/>
  <c r="E10" i="1"/>
  <c r="E9" i="1"/>
  <c r="E8" i="1"/>
  <c r="B39" i="1"/>
  <c r="C28" i="1"/>
  <c r="C27" i="1"/>
  <c r="C26" i="1"/>
  <c r="C24" i="1"/>
  <c r="C12" i="1"/>
  <c r="C22" i="1"/>
  <c r="C21" i="1"/>
  <c r="C20" i="1"/>
  <c r="C19" i="1"/>
  <c r="C18" i="1"/>
  <c r="C17" i="1"/>
  <c r="C16" i="1"/>
  <c r="C15" i="1"/>
</calcChain>
</file>

<file path=xl/sharedStrings.xml><?xml version="1.0" encoding="utf-8"?>
<sst xmlns="http://schemas.openxmlformats.org/spreadsheetml/2006/main" count="76" uniqueCount="74">
  <si>
    <t>%</t>
  </si>
  <si>
    <t>Thoughts / Comments</t>
  </si>
  <si>
    <t>Using the last 2 990s:</t>
  </si>
  <si>
    <t>What is your organization’s operating expenses?</t>
  </si>
  <si>
    <t>How do finances break down between administration, programming, fundraising?</t>
  </si>
  <si>
    <t>Sources and % of total earned:</t>
  </si>
  <si>
    <t>What is your organization's contributed income total / %?</t>
  </si>
  <si>
    <t>Sources and % of total contributed:</t>
  </si>
  <si>
    <t>Have these changed (write your answer)</t>
  </si>
  <si>
    <t>What is your organization's net assets</t>
  </si>
  <si>
    <t>What is your organizations assets</t>
  </si>
  <si>
    <t>What is your organization's liabilities</t>
  </si>
  <si>
    <t>What is your organization's unrestricted net assets</t>
  </si>
  <si>
    <t>How healthy is your organization?</t>
  </si>
  <si>
    <t xml:space="preserve">CUNA increase / decrease each year </t>
  </si>
  <si>
    <t>Simple Ratio</t>
  </si>
  <si>
    <t>Current Ratio</t>
  </si>
  <si>
    <t>Is your organization financially healthy? Why or Why not?</t>
  </si>
  <si>
    <t>What is your organization's earned income total?</t>
  </si>
  <si>
    <t>Administration:</t>
  </si>
  <si>
    <t>Programming:</t>
  </si>
  <si>
    <t>Fundraising:</t>
  </si>
  <si>
    <t xml:space="preserve">Subscription and Box Office Sales: </t>
  </si>
  <si>
    <t>Program Advertising:</t>
  </si>
  <si>
    <t>Service and Handling:</t>
  </si>
  <si>
    <t>Education:</t>
  </si>
  <si>
    <t>Other Program Service Revenue:</t>
  </si>
  <si>
    <t>Investment Income:</t>
  </si>
  <si>
    <t>Sales of Assets other than inventory:</t>
  </si>
  <si>
    <t>Gaming Activities:</t>
  </si>
  <si>
    <t>Fundraising Events:</t>
  </si>
  <si>
    <t>Government Grants (Contributions):</t>
  </si>
  <si>
    <t>All other contributions, gifts, grants:</t>
  </si>
  <si>
    <t>Assets/Liabilities</t>
  </si>
  <si>
    <t>Expendable Assets (X. 1-8+15)/Liabilities</t>
  </si>
  <si>
    <t>PPT is not a very healthy organization. While the Current Ratio reflects that they have a much higher amount of assets than they do liabilities, most of those assets are non expendable: i.e. they can not easily be liquidified. Their Simple Ratio of 0.88 reflects this.  As such, were PPT to get into grand financial trouble, they would have a hard time converting their assets into cash.</t>
  </si>
  <si>
    <t>YES!</t>
  </si>
  <si>
    <t>Part I, Line 18</t>
  </si>
  <si>
    <t>Part IX, Column C</t>
  </si>
  <si>
    <t>Part IX, Column B</t>
  </si>
  <si>
    <t>Part IX, Column D</t>
  </si>
  <si>
    <t>Part VIII, 12-1h</t>
  </si>
  <si>
    <t>VIII, 2a</t>
  </si>
  <si>
    <t>VIII, 2b</t>
  </si>
  <si>
    <t>VIII, 2c</t>
  </si>
  <si>
    <t>VIII, 2d</t>
  </si>
  <si>
    <t>VIII, 2e</t>
  </si>
  <si>
    <t>VIII, 2f</t>
  </si>
  <si>
    <t>VIII, 3</t>
  </si>
  <si>
    <t>VIII,7d</t>
  </si>
  <si>
    <t>VIII, 9c</t>
  </si>
  <si>
    <t>Concession Gift Shop Bar Sales:</t>
  </si>
  <si>
    <t>Work / Where I Found my Answers</t>
  </si>
  <si>
    <t>VIII, 1h</t>
  </si>
  <si>
    <t>VIII, 1c</t>
  </si>
  <si>
    <t>VIII, 1e</t>
  </si>
  <si>
    <t>VIII, 1f</t>
  </si>
  <si>
    <t>X, 33</t>
  </si>
  <si>
    <t>X, 16</t>
  </si>
  <si>
    <t>X, 26</t>
  </si>
  <si>
    <t>X, 27</t>
  </si>
  <si>
    <t>(Current  Total Net Assets-Beginning of Year Total Net Assets)/Beginning of Year Total Net Assets</t>
  </si>
  <si>
    <t>I feel like it says great things about an organization when a majority of expenses are on the programming!</t>
  </si>
  <si>
    <t>Spending ratio on fundraising is roughly 15%, which shows they are spending efficiently on fundraising.</t>
  </si>
  <si>
    <t>(% of total income). Much more balanced between earned and contributed income than I would have expected!</t>
  </si>
  <si>
    <t>Very interesting that, while subscriptions and BO sales grew, it decreased as % of overall earned income!</t>
  </si>
  <si>
    <t>RE: Brett's comments about the likely boom of children in PGH within five years, I wonder if this percentage will change? Will Education become a bigger part of PPT's operations and income?</t>
  </si>
  <si>
    <t>Both percentage and raw amout of Government Grants decreased. Is there more competition? Did their staff change? Was there an intentional shift away from grants?</t>
  </si>
  <si>
    <t>I find it wildly interesting that the simple and current ratios are so different. This seems to be a similar case to what Brett mentioned happened at Imagination Stage - on paper, it initially looks like PPT is very healthy! However, most of their assets aren't easily converted to liquidity (I assume much of this money is the value of their building), meaning there is not a lot of room for rainy day issues to arise.</t>
  </si>
  <si>
    <t>PPT is not very healthy--while they have a large ratio of assets to liabilities, those assets are somewhat restricted and unable to be turned into cash quickly. This shows me that, while they are not at all very unhealthy, I would not feel safe as a manager if income started to decrease (for example, in the pandemic).</t>
  </si>
  <si>
    <t>PPT is still not the most healthy organization. PPT's CUNA increase is smaller this yaer than last year, and their simple ratio is still not good enough to make me feel comfortable.</t>
  </si>
  <si>
    <t>last year available (2018)</t>
  </si>
  <si>
    <t>Previous to that (2017)</t>
  </si>
  <si>
    <t>Ryan Dumas - Financial Analysis Homework - Pittsburgh Public Theatre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</si>
</sst>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0"/>
      <color rgb="FF000000"/>
      <name val="Arial"/>
    </font>
    <font>
      <sz val="10"/>
      <color theme="1"/>
      <name val="Arial"/>
      <family val="2"/>
    </font>
    <font>
      <b/>
      <sz val="10"/>
      <color theme="1"/>
      <name val="Arial"/>
      <family val="2"/>
    </font>
    <font>
      <sz val="10"/>
      <color rgb="FF000000"/>
      <name val="Arial"/>
      <family val="2"/>
    </font>
    <font>
      <b/>
      <sz val="10"/>
      <color rgb="FF000000"/>
      <name val="Arial"/>
      <family val="2"/>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3" fillId="0" borderId="0" applyFont="0" applyFill="0" applyBorder="0" applyAlignment="0" applyProtection="0"/>
  </cellStyleXfs>
  <cellXfs count="29">
    <xf numFmtId="0" fontId="0" fillId="0" borderId="0" xfId="0" applyFont="1" applyAlignment="1"/>
    <xf numFmtId="0" fontId="1" fillId="0" borderId="0" xfId="0" applyFont="1" applyAlignment="1">
      <alignment wrapText="1"/>
    </xf>
    <xf numFmtId="0" fontId="2" fillId="0" borderId="0" xfId="0" applyFont="1" applyAlignment="1"/>
    <xf numFmtId="0" fontId="1" fillId="0" borderId="1" xfId="0" applyFont="1" applyBorder="1" applyAlignment="1"/>
    <xf numFmtId="0" fontId="1" fillId="0" borderId="1" xfId="0" applyFont="1" applyBorder="1" applyAlignment="1">
      <alignment wrapText="1"/>
    </xf>
    <xf numFmtId="0" fontId="2" fillId="0" borderId="1" xfId="0" applyFont="1" applyBorder="1" applyAlignment="1"/>
    <xf numFmtId="0" fontId="1" fillId="0" borderId="1" xfId="0" applyFont="1" applyBorder="1" applyAlignment="1">
      <alignment horizontal="right" wrapText="1"/>
    </xf>
    <xf numFmtId="0" fontId="2" fillId="0" borderId="1" xfId="0" applyFont="1" applyBorder="1" applyAlignment="1">
      <alignment horizontal="right" wrapText="1"/>
    </xf>
    <xf numFmtId="10" fontId="1" fillId="0" borderId="1" xfId="0" applyNumberFormat="1" applyFont="1" applyBorder="1"/>
    <xf numFmtId="0" fontId="1" fillId="0" borderId="1" xfId="0" applyFont="1" applyBorder="1" applyAlignment="1">
      <alignment horizontal="right"/>
    </xf>
    <xf numFmtId="0" fontId="2" fillId="0" borderId="1" xfId="0" applyFont="1" applyBorder="1" applyAlignment="1">
      <alignment horizontal="right"/>
    </xf>
    <xf numFmtId="164" fontId="2" fillId="0" borderId="0" xfId="0" applyNumberFormat="1" applyFont="1" applyAlignment="1">
      <alignment wrapText="1"/>
    </xf>
    <xf numFmtId="164" fontId="0" fillId="0" borderId="0" xfId="0" applyNumberFormat="1" applyFont="1" applyAlignment="1"/>
    <xf numFmtId="164" fontId="1" fillId="0" borderId="1" xfId="0" applyNumberFormat="1" applyFont="1" applyBorder="1"/>
    <xf numFmtId="10" fontId="1" fillId="0" borderId="1" xfId="1" applyNumberFormat="1" applyFont="1" applyBorder="1"/>
    <xf numFmtId="10" fontId="1" fillId="0" borderId="0" xfId="0" applyNumberFormat="1" applyFont="1" applyAlignment="1"/>
    <xf numFmtId="10" fontId="0" fillId="0" borderId="0" xfId="0" applyNumberFormat="1" applyFont="1" applyAlignment="1"/>
    <xf numFmtId="0" fontId="1" fillId="0" borderId="1" xfId="0" applyNumberFormat="1" applyFont="1" applyBorder="1"/>
    <xf numFmtId="2" fontId="1" fillId="0" borderId="1" xfId="0" applyNumberFormat="1" applyFont="1" applyBorder="1"/>
    <xf numFmtId="164" fontId="1" fillId="0" borderId="1" xfId="0" applyNumberFormat="1" applyFont="1" applyBorder="1" applyAlignment="1">
      <alignment wrapText="1"/>
    </xf>
    <xf numFmtId="10" fontId="1" fillId="0" borderId="0" xfId="0" applyNumberFormat="1" applyFont="1" applyAlignment="1">
      <alignment wrapText="1"/>
    </xf>
    <xf numFmtId="164" fontId="1" fillId="0" borderId="1" xfId="0" applyNumberFormat="1" applyFont="1" applyBorder="1" applyAlignment="1">
      <alignment horizontal="center"/>
    </xf>
    <xf numFmtId="0" fontId="3" fillId="0" borderId="0" xfId="0" applyFont="1" applyAlignment="1"/>
    <xf numFmtId="0" fontId="0" fillId="0" borderId="0" xfId="0" applyFont="1" applyAlignment="1">
      <alignment horizontal="right"/>
    </xf>
    <xf numFmtId="164" fontId="1" fillId="0" borderId="1" xfId="0" applyNumberFormat="1" applyFont="1" applyBorder="1" applyAlignment="1">
      <alignment horizontal="right"/>
    </xf>
    <xf numFmtId="0" fontId="1" fillId="0" borderId="0" xfId="0" applyFont="1" applyAlignment="1">
      <alignment horizontal="left" wrapText="1"/>
    </xf>
    <xf numFmtId="164" fontId="1" fillId="0" borderId="0" xfId="0" applyNumberFormat="1" applyFont="1" applyBorder="1"/>
    <xf numFmtId="164" fontId="3" fillId="0" borderId="0" xfId="0" applyNumberFormat="1" applyFont="1" applyAlignment="1">
      <alignment wrapText="1"/>
    </xf>
    <xf numFmtId="0" fontId="4" fillId="0" borderId="0" xfId="0" applyFont="1" applyAlignme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43"/>
  <sheetViews>
    <sheetView tabSelected="1" workbookViewId="0">
      <selection activeCell="J7" sqref="J7"/>
    </sheetView>
  </sheetViews>
  <sheetFormatPr defaultColWidth="14.42578125" defaultRowHeight="15.75" customHeight="1" x14ac:dyDescent="0.2"/>
  <cols>
    <col min="1" max="1" width="48.140625" customWidth="1"/>
    <col min="2" max="2" width="14.42578125" style="12"/>
    <col min="3" max="3" width="14.42578125" style="16"/>
    <col min="4" max="4" width="14.42578125" style="12"/>
    <col min="5" max="5" width="14.42578125" style="16"/>
    <col min="6" max="7" width="16.140625" style="23" customWidth="1"/>
  </cols>
  <sheetData>
    <row r="1" spans="1:26" ht="15.75" customHeight="1" x14ac:dyDescent="0.2">
      <c r="A1" s="22"/>
      <c r="C1" s="28" t="s">
        <v>73</v>
      </c>
    </row>
    <row r="2" spans="1:26" ht="15.75" customHeight="1" x14ac:dyDescent="0.2">
      <c r="A2" s="22"/>
    </row>
    <row r="3" spans="1:26" ht="40.5" customHeight="1" x14ac:dyDescent="0.2">
      <c r="A3" s="1"/>
      <c r="B3" s="11" t="s">
        <v>71</v>
      </c>
      <c r="C3" s="15" t="s">
        <v>0</v>
      </c>
      <c r="D3" s="11" t="s">
        <v>72</v>
      </c>
      <c r="E3" s="20" t="s">
        <v>0</v>
      </c>
      <c r="F3" s="25" t="s">
        <v>52</v>
      </c>
      <c r="G3" s="25" t="s">
        <v>1</v>
      </c>
      <c r="H3" s="1"/>
      <c r="I3" s="1"/>
      <c r="J3" s="1"/>
      <c r="K3" s="1"/>
      <c r="L3" s="1"/>
      <c r="M3" s="1"/>
      <c r="N3" s="1"/>
      <c r="O3" s="1"/>
      <c r="P3" s="1"/>
      <c r="Q3" s="1"/>
      <c r="R3" s="1"/>
      <c r="S3" s="1"/>
      <c r="T3" s="1"/>
      <c r="U3" s="1"/>
      <c r="V3" s="1"/>
      <c r="W3" s="1"/>
      <c r="X3" s="1"/>
      <c r="Y3" s="1"/>
      <c r="Z3" s="1"/>
    </row>
    <row r="5" spans="1:26" ht="12.75" x14ac:dyDescent="0.2">
      <c r="A5" s="2" t="s">
        <v>2</v>
      </c>
    </row>
    <row r="6" spans="1:26" ht="15.75" customHeight="1" x14ac:dyDescent="0.2">
      <c r="A6" s="3" t="s">
        <v>3</v>
      </c>
      <c r="B6" s="13">
        <v>6704343</v>
      </c>
      <c r="C6" s="8"/>
      <c r="D6" s="13">
        <v>6023220</v>
      </c>
      <c r="E6" s="8"/>
      <c r="F6" s="9" t="s">
        <v>37</v>
      </c>
      <c r="G6" s="9"/>
    </row>
    <row r="7" spans="1:26" ht="34.5" customHeight="1" x14ac:dyDescent="0.2">
      <c r="A7" s="4" t="s">
        <v>4</v>
      </c>
      <c r="B7" s="13"/>
      <c r="C7" s="8"/>
      <c r="D7" s="13"/>
      <c r="E7" s="8"/>
      <c r="F7" s="9"/>
      <c r="G7" s="9"/>
    </row>
    <row r="8" spans="1:26" ht="17.25" customHeight="1" x14ac:dyDescent="0.2">
      <c r="A8" s="7" t="s">
        <v>19</v>
      </c>
      <c r="B8" s="13">
        <v>412367</v>
      </c>
      <c r="C8" s="8">
        <v>6.1499999999999999E-2</v>
      </c>
      <c r="D8" s="13">
        <v>422970</v>
      </c>
      <c r="E8" s="8">
        <f>D8/D6</f>
        <v>7.0223236076384393E-2</v>
      </c>
      <c r="F8" s="9" t="s">
        <v>38</v>
      </c>
      <c r="G8" s="9"/>
    </row>
    <row r="9" spans="1:26" ht="87" customHeight="1" x14ac:dyDescent="0.2">
      <c r="A9" s="7" t="s">
        <v>20</v>
      </c>
      <c r="B9" s="13">
        <v>5838101</v>
      </c>
      <c r="C9" s="8">
        <v>0.87080000000000002</v>
      </c>
      <c r="D9" s="13">
        <v>5408319</v>
      </c>
      <c r="E9" s="8">
        <f>D9/D6</f>
        <v>0.89791158217697509</v>
      </c>
      <c r="F9" s="9" t="s">
        <v>39</v>
      </c>
      <c r="G9" s="6" t="s">
        <v>62</v>
      </c>
    </row>
    <row r="10" spans="1:26" ht="94.5" customHeight="1" x14ac:dyDescent="0.2">
      <c r="A10" s="7" t="s">
        <v>21</v>
      </c>
      <c r="B10" s="13">
        <v>453875</v>
      </c>
      <c r="C10" s="8">
        <v>6.7699999999999996E-2</v>
      </c>
      <c r="D10" s="13">
        <v>411324</v>
      </c>
      <c r="E10" s="8">
        <f>D10/D6</f>
        <v>6.8289718788289322E-2</v>
      </c>
      <c r="F10" s="9" t="s">
        <v>40</v>
      </c>
      <c r="G10" s="6" t="s">
        <v>63</v>
      </c>
    </row>
    <row r="11" spans="1:26" ht="15.75" customHeight="1" x14ac:dyDescent="0.2">
      <c r="A11" s="7"/>
      <c r="B11" s="13"/>
      <c r="C11" s="8"/>
      <c r="D11" s="13"/>
      <c r="E11" s="8"/>
      <c r="F11" s="9"/>
      <c r="G11" s="9"/>
    </row>
    <row r="12" spans="1:26" ht="108" customHeight="1" x14ac:dyDescent="0.2">
      <c r="A12" s="3" t="s">
        <v>18</v>
      </c>
      <c r="B12" s="13">
        <v>3832672</v>
      </c>
      <c r="C12" s="8">
        <f>B12/6758543</f>
        <v>0.56708553899856817</v>
      </c>
      <c r="D12" s="13">
        <v>3483120</v>
      </c>
      <c r="E12" s="8">
        <f>D12/6023220</f>
        <v>0.57828204847241171</v>
      </c>
      <c r="F12" s="9" t="s">
        <v>41</v>
      </c>
      <c r="G12" s="6" t="s">
        <v>64</v>
      </c>
    </row>
    <row r="13" spans="1:26" ht="15.75" customHeight="1" x14ac:dyDescent="0.2">
      <c r="A13" s="3" t="s">
        <v>5</v>
      </c>
      <c r="B13" s="13"/>
      <c r="C13" s="8"/>
      <c r="D13" s="13"/>
      <c r="E13" s="8"/>
      <c r="F13" s="9"/>
      <c r="G13" s="9"/>
    </row>
    <row r="14" spans="1:26" ht="98.25" customHeight="1" x14ac:dyDescent="0.2">
      <c r="A14" s="10" t="s">
        <v>22</v>
      </c>
      <c r="B14" s="13">
        <v>2884163</v>
      </c>
      <c r="C14" s="14">
        <v>0.75249999999999995</v>
      </c>
      <c r="D14" s="13">
        <v>2857416</v>
      </c>
      <c r="E14" s="8">
        <f>D14/D12</f>
        <v>0.82036105560531936</v>
      </c>
      <c r="F14" s="9" t="s">
        <v>42</v>
      </c>
      <c r="G14" s="6" t="s">
        <v>65</v>
      </c>
    </row>
    <row r="15" spans="1:26" ht="15.75" customHeight="1" x14ac:dyDescent="0.2">
      <c r="A15" s="10" t="s">
        <v>23</v>
      </c>
      <c r="B15" s="13">
        <v>70695</v>
      </c>
      <c r="C15" s="8">
        <f>B15/B12</f>
        <v>1.8445356137963279E-2</v>
      </c>
      <c r="D15" s="13">
        <v>86305</v>
      </c>
      <c r="E15" s="8">
        <f>D15/D12</f>
        <v>2.4778072532671856E-2</v>
      </c>
      <c r="F15" s="9" t="s">
        <v>43</v>
      </c>
      <c r="G15" s="9"/>
    </row>
    <row r="16" spans="1:26" ht="15.75" customHeight="1" x14ac:dyDescent="0.2">
      <c r="A16" s="10" t="s">
        <v>24</v>
      </c>
      <c r="B16" s="13">
        <v>72845</v>
      </c>
      <c r="C16" s="8">
        <f>B16/B12</f>
        <v>1.9006322482069949E-2</v>
      </c>
      <c r="D16" s="13">
        <v>68496</v>
      </c>
      <c r="E16" s="8">
        <f>D16/D12</f>
        <v>1.9665127816440434E-2</v>
      </c>
      <c r="F16" s="9" t="s">
        <v>44</v>
      </c>
      <c r="G16" s="9"/>
    </row>
    <row r="17" spans="1:7" ht="15.75" customHeight="1" x14ac:dyDescent="0.2">
      <c r="A17" s="10" t="s">
        <v>51</v>
      </c>
      <c r="B17" s="13">
        <v>93468</v>
      </c>
      <c r="C17" s="8">
        <f>B17/B12</f>
        <v>2.438716383765686E-2</v>
      </c>
      <c r="D17" s="13">
        <v>83327</v>
      </c>
      <c r="E17" s="8">
        <f>D17/D12</f>
        <v>2.3923091940559037E-2</v>
      </c>
      <c r="F17" s="9" t="s">
        <v>45</v>
      </c>
      <c r="G17" s="9"/>
    </row>
    <row r="18" spans="1:7" ht="156.75" customHeight="1" x14ac:dyDescent="0.2">
      <c r="A18" s="10" t="s">
        <v>25</v>
      </c>
      <c r="B18" s="13">
        <v>10812</v>
      </c>
      <c r="C18" s="8">
        <f>B18/B12</f>
        <v>2.8210084244099155E-3</v>
      </c>
      <c r="D18" s="13">
        <v>17374</v>
      </c>
      <c r="E18" s="8">
        <f>D18/D12</f>
        <v>4.9880566848113182E-3</v>
      </c>
      <c r="F18" s="9" t="s">
        <v>46</v>
      </c>
      <c r="G18" s="6" t="s">
        <v>66</v>
      </c>
    </row>
    <row r="19" spans="1:7" ht="15.75" customHeight="1" x14ac:dyDescent="0.2">
      <c r="A19" s="10" t="s">
        <v>26</v>
      </c>
      <c r="B19" s="13">
        <v>73267</v>
      </c>
      <c r="C19" s="8">
        <f>B19/B12</f>
        <v>1.9116428434262051E-2</v>
      </c>
      <c r="D19" s="13">
        <v>11175</v>
      </c>
      <c r="E19" s="8">
        <f>D19/D12</f>
        <v>3.2083304623441054E-3</v>
      </c>
      <c r="F19" s="9" t="s">
        <v>47</v>
      </c>
      <c r="G19" s="9"/>
    </row>
    <row r="20" spans="1:7" ht="15.75" customHeight="1" x14ac:dyDescent="0.2">
      <c r="A20" s="10" t="s">
        <v>27</v>
      </c>
      <c r="B20" s="13">
        <v>157370</v>
      </c>
      <c r="C20" s="8">
        <f>B20/B12</f>
        <v>4.1060127242821716E-2</v>
      </c>
      <c r="D20" s="13">
        <v>155371</v>
      </c>
      <c r="E20" s="8">
        <f>D20/D12</f>
        <v>4.4606846735111047E-2</v>
      </c>
      <c r="F20" s="9" t="s">
        <v>48</v>
      </c>
      <c r="G20" s="9"/>
    </row>
    <row r="21" spans="1:7" ht="15.75" customHeight="1" x14ac:dyDescent="0.2">
      <c r="A21" s="10" t="s">
        <v>28</v>
      </c>
      <c r="B21" s="13">
        <v>525870</v>
      </c>
      <c r="C21" s="8">
        <f>B21/B12</f>
        <v>0.13720714947691845</v>
      </c>
      <c r="D21" s="13">
        <v>262625</v>
      </c>
      <c r="E21" s="8">
        <f>D21/D12</f>
        <v>7.5399354601621532E-2</v>
      </c>
      <c r="F21" s="9" t="s">
        <v>49</v>
      </c>
      <c r="G21" s="9"/>
    </row>
    <row r="22" spans="1:7" ht="15.75" customHeight="1" x14ac:dyDescent="0.2">
      <c r="A22" s="10" t="s">
        <v>29</v>
      </c>
      <c r="B22" s="13">
        <v>4442</v>
      </c>
      <c r="C22" s="8">
        <f>B22/B12</f>
        <v>1.1589825583822461E-3</v>
      </c>
      <c r="D22" s="13">
        <v>6305</v>
      </c>
      <c r="E22" s="8">
        <f>D22/D12</f>
        <v>1.8101587082845266E-3</v>
      </c>
      <c r="F22" s="9" t="s">
        <v>50</v>
      </c>
      <c r="G22" s="9"/>
    </row>
    <row r="23" spans="1:7" ht="15.75" customHeight="1" x14ac:dyDescent="0.2">
      <c r="A23" s="10"/>
      <c r="B23" s="13"/>
      <c r="C23" s="8"/>
      <c r="D23" s="13"/>
      <c r="E23" s="8"/>
      <c r="F23" s="9"/>
      <c r="G23" s="9"/>
    </row>
    <row r="24" spans="1:7" ht="15.75" customHeight="1" x14ac:dyDescent="0.2">
      <c r="A24" s="3" t="s">
        <v>6</v>
      </c>
      <c r="B24" s="13">
        <v>2925871</v>
      </c>
      <c r="C24" s="8">
        <f>B24/6758543</f>
        <v>0.43291446100143183</v>
      </c>
      <c r="D24" s="13">
        <v>2540100</v>
      </c>
      <c r="E24" s="8">
        <f>D24/6023220</f>
        <v>0.42171795152758823</v>
      </c>
      <c r="F24" s="9" t="s">
        <v>53</v>
      </c>
      <c r="G24" s="9"/>
    </row>
    <row r="25" spans="1:7" ht="15.75" customHeight="1" x14ac:dyDescent="0.2">
      <c r="A25" s="3" t="s">
        <v>7</v>
      </c>
      <c r="B25" s="13"/>
      <c r="C25" s="8"/>
      <c r="D25" s="13"/>
      <c r="E25" s="8"/>
      <c r="F25" s="9"/>
      <c r="G25" s="9"/>
    </row>
    <row r="26" spans="1:7" ht="15.75" customHeight="1" x14ac:dyDescent="0.2">
      <c r="A26" s="10" t="s">
        <v>30</v>
      </c>
      <c r="B26" s="13">
        <v>357777</v>
      </c>
      <c r="C26" s="8">
        <f>B26/B24</f>
        <v>0.12228051065819374</v>
      </c>
      <c r="D26" s="13">
        <v>352245</v>
      </c>
      <c r="E26" s="8">
        <f>D26/D24</f>
        <v>0.13867367426479271</v>
      </c>
      <c r="F26" s="9" t="s">
        <v>54</v>
      </c>
      <c r="G26" s="9"/>
    </row>
    <row r="27" spans="1:7" ht="15.75" customHeight="1" x14ac:dyDescent="0.2">
      <c r="A27" s="10" t="s">
        <v>31</v>
      </c>
      <c r="B27" s="13">
        <v>233218</v>
      </c>
      <c r="C27" s="8">
        <f>B27/B24</f>
        <v>7.9708914029360825E-2</v>
      </c>
      <c r="D27" s="13">
        <v>326101</v>
      </c>
      <c r="E27" s="8">
        <f>D27/D24</f>
        <v>0.12838116609582301</v>
      </c>
      <c r="F27" s="9" t="s">
        <v>55</v>
      </c>
      <c r="G27" s="9"/>
    </row>
    <row r="28" spans="1:7" ht="15.75" customHeight="1" x14ac:dyDescent="0.2">
      <c r="A28" s="10" t="s">
        <v>32</v>
      </c>
      <c r="B28" s="13">
        <v>2334876</v>
      </c>
      <c r="C28" s="8">
        <f>B28/B24</f>
        <v>0.79801057531244546</v>
      </c>
      <c r="D28" s="13">
        <v>1861754</v>
      </c>
      <c r="E28" s="8">
        <f>D28/D24</f>
        <v>0.73294515963938422</v>
      </c>
      <c r="F28" s="9" t="s">
        <v>56</v>
      </c>
      <c r="G28" s="9"/>
    </row>
    <row r="29" spans="1:7" ht="165.75" x14ac:dyDescent="0.2">
      <c r="A29" s="3" t="s">
        <v>8</v>
      </c>
      <c r="B29" s="21" t="s">
        <v>36</v>
      </c>
      <c r="C29" s="8"/>
      <c r="D29" s="21" t="s">
        <v>36</v>
      </c>
      <c r="E29" s="8"/>
      <c r="F29" s="9"/>
      <c r="G29" s="6" t="s">
        <v>67</v>
      </c>
    </row>
    <row r="30" spans="1:7" ht="12.75" x14ac:dyDescent="0.2">
      <c r="A30" s="3"/>
      <c r="B30" s="13"/>
      <c r="C30" s="8"/>
      <c r="D30" s="13"/>
      <c r="E30" s="8"/>
      <c r="F30" s="9"/>
      <c r="G30" s="9"/>
    </row>
    <row r="31" spans="1:7" ht="12.75" x14ac:dyDescent="0.2">
      <c r="A31" s="3" t="s">
        <v>9</v>
      </c>
      <c r="B31" s="13">
        <v>11278855</v>
      </c>
      <c r="C31" s="13"/>
      <c r="D31" s="13">
        <v>10966014</v>
      </c>
      <c r="E31" s="8"/>
      <c r="F31" s="9" t="s">
        <v>57</v>
      </c>
      <c r="G31" s="9"/>
    </row>
    <row r="32" spans="1:7" ht="12.75" x14ac:dyDescent="0.2">
      <c r="A32" s="3" t="s">
        <v>10</v>
      </c>
      <c r="B32" s="13">
        <v>12695529</v>
      </c>
      <c r="C32" s="8"/>
      <c r="D32" s="13">
        <v>12443755</v>
      </c>
      <c r="E32" s="8"/>
      <c r="F32" s="9" t="s">
        <v>58</v>
      </c>
      <c r="G32" s="9"/>
    </row>
    <row r="33" spans="1:8" ht="12.75" x14ac:dyDescent="0.2">
      <c r="A33" s="3" t="s">
        <v>11</v>
      </c>
      <c r="B33" s="13">
        <v>1416674</v>
      </c>
      <c r="C33" s="8"/>
      <c r="D33" s="13">
        <v>1447741</v>
      </c>
      <c r="E33" s="8"/>
      <c r="F33" s="9" t="s">
        <v>59</v>
      </c>
      <c r="G33" s="9"/>
    </row>
    <row r="34" spans="1:8" ht="12.75" x14ac:dyDescent="0.2">
      <c r="A34" s="3" t="s">
        <v>12</v>
      </c>
      <c r="B34" s="13">
        <v>1038818</v>
      </c>
      <c r="C34" s="8"/>
      <c r="D34" s="13">
        <v>781111</v>
      </c>
      <c r="E34" s="8"/>
      <c r="F34" s="9" t="s">
        <v>60</v>
      </c>
      <c r="G34" s="9"/>
    </row>
    <row r="35" spans="1:8" ht="12.75" x14ac:dyDescent="0.2">
      <c r="A35" s="3"/>
      <c r="B35" s="26"/>
      <c r="C35" s="8"/>
      <c r="D35" s="13"/>
      <c r="E35" s="8"/>
      <c r="F35" s="9"/>
      <c r="G35" s="9"/>
    </row>
    <row r="36" spans="1:8" ht="293.25" x14ac:dyDescent="0.2">
      <c r="A36" s="5" t="s">
        <v>13</v>
      </c>
      <c r="B36" s="27" t="s">
        <v>70</v>
      </c>
      <c r="C36" s="8"/>
      <c r="D36" s="27" t="s">
        <v>69</v>
      </c>
      <c r="E36" s="8"/>
      <c r="F36" s="24"/>
      <c r="G36" s="24"/>
    </row>
    <row r="37" spans="1:8" ht="89.25" x14ac:dyDescent="0.2">
      <c r="A37" s="3" t="s">
        <v>14</v>
      </c>
      <c r="B37" s="8">
        <v>2.8500000000000001E-2</v>
      </c>
      <c r="C37" s="8"/>
      <c r="D37" s="8">
        <v>2.9899999999999999E-2</v>
      </c>
      <c r="E37" s="8"/>
      <c r="F37" s="6" t="s">
        <v>61</v>
      </c>
      <c r="G37" s="9"/>
    </row>
    <row r="38" spans="1:8" ht="344.25" x14ac:dyDescent="0.2">
      <c r="A38" s="3" t="s">
        <v>15</v>
      </c>
      <c r="B38" s="17">
        <v>0.88</v>
      </c>
      <c r="C38" s="8"/>
      <c r="D38" s="17">
        <v>0.86</v>
      </c>
      <c r="E38" s="8"/>
      <c r="F38" s="6" t="s">
        <v>34</v>
      </c>
      <c r="G38" s="6" t="s">
        <v>68</v>
      </c>
      <c r="H38" s="22"/>
    </row>
    <row r="39" spans="1:8" ht="12.75" x14ac:dyDescent="0.2">
      <c r="A39" s="3" t="s">
        <v>16</v>
      </c>
      <c r="B39" s="18">
        <f>B32/B33</f>
        <v>8.9615034933936819</v>
      </c>
      <c r="C39" s="8"/>
      <c r="D39" s="18">
        <f>12443755/1477741</f>
        <v>8.420795660403277</v>
      </c>
      <c r="E39" s="8"/>
      <c r="F39" s="9" t="s">
        <v>33</v>
      </c>
      <c r="G39" s="9"/>
    </row>
    <row r="41" spans="1:8" ht="12.75" x14ac:dyDescent="0.2">
      <c r="A41" s="2" t="s">
        <v>17</v>
      </c>
    </row>
    <row r="43" spans="1:8" ht="102" customHeight="1" x14ac:dyDescent="0.2">
      <c r="A43" s="19"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Dumas</dc:creator>
  <cp:lastModifiedBy>Ryan Dumas</cp:lastModifiedBy>
  <dcterms:created xsi:type="dcterms:W3CDTF">2020-11-12T22:39:17Z</dcterms:created>
  <dcterms:modified xsi:type="dcterms:W3CDTF">2020-11-14T23:25:19Z</dcterms:modified>
</cp:coreProperties>
</file>